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<sst xmlns="http://schemas.openxmlformats.org/spreadsheetml/2006/main" count="71" uniqueCount="56">
  <si>
    <t xml:space="preserve">Termoelektrarna Šoštanj </t>
  </si>
  <si>
    <t xml:space="preserve">                                 </t>
  </si>
  <si>
    <t xml:space="preserve"> 4,5 Total</t>
  </si>
  <si>
    <t>Unit 4</t>
  </si>
  <si>
    <t>Unit 5</t>
  </si>
  <si>
    <t>Year</t>
  </si>
  <si>
    <t>h/year</t>
  </si>
  <si>
    <t>Unit 1-3</t>
  </si>
  <si>
    <t xml:space="preserve">                   Unit 5</t>
  </si>
  <si>
    <t xml:space="preserve">              Gas turbines</t>
  </si>
  <si>
    <t>Unit 6</t>
  </si>
  <si>
    <t>Investment Program</t>
  </si>
  <si>
    <r>
      <t xml:space="preserve">    </t>
    </r>
    <r>
      <rPr>
        <sz val="9"/>
        <rFont val="Arial"/>
        <family val="2"/>
      </rPr>
      <t>IP Assessment</t>
    </r>
  </si>
  <si>
    <t xml:space="preserve">IP </t>
  </si>
  <si>
    <t>GT Data</t>
  </si>
  <si>
    <t xml:space="preserve">        IP Assessment</t>
  </si>
  <si>
    <t xml:space="preserve">     IP Assessment</t>
  </si>
  <si>
    <t>Sum</t>
  </si>
  <si>
    <t xml:space="preserve"> Coal</t>
  </si>
  <si>
    <t>Operation</t>
  </si>
  <si>
    <t>Gas consum</t>
  </si>
  <si>
    <t>coal/gas</t>
  </si>
  <si>
    <t xml:space="preserve"> K ton/year</t>
  </si>
  <si>
    <t>t/h</t>
  </si>
  <si>
    <t xml:space="preserve">Sm³/year  </t>
  </si>
  <si>
    <t>Sm³/h</t>
  </si>
  <si>
    <t>h/h</t>
  </si>
  <si>
    <t xml:space="preserve"> K ton/y</t>
  </si>
  <si>
    <t>Legenda:</t>
  </si>
  <si>
    <t>Konzeptstudie KW NRW</t>
  </si>
  <si>
    <t>Gas</t>
  </si>
  <si>
    <t>Coal</t>
  </si>
  <si>
    <t>Consumpt.</t>
  </si>
  <si>
    <t>Consumpt</t>
  </si>
  <si>
    <t>Mysterious Coal / Gas Ratio</t>
  </si>
  <si>
    <t>Σ TEŠ</t>
  </si>
  <si>
    <t xml:space="preserve">Investment Program Unit 6, Coal Consumption Plan Till 2050 </t>
  </si>
  <si>
    <t>Unit 5+GT Operation</t>
  </si>
  <si>
    <t>GT Operation per year</t>
  </si>
  <si>
    <t xml:space="preserve">GT  Consuumption per hour   </t>
  </si>
  <si>
    <t>Σ</t>
  </si>
  <si>
    <t>Unit 6 Operation, Consuumption</t>
  </si>
  <si>
    <t>Excel Background</t>
  </si>
  <si>
    <t>Fuel Consumption Plan Till 2050, according to OPPN 2007</t>
  </si>
  <si>
    <t>135 MW</t>
  </si>
  <si>
    <t>275 MW</t>
  </si>
  <si>
    <t>345 MW</t>
  </si>
  <si>
    <t>600 MW</t>
  </si>
  <si>
    <t xml:space="preserve">           Gas</t>
  </si>
  <si>
    <t>84 MW</t>
  </si>
  <si>
    <t xml:space="preserve">      From TEŠ Bulletin</t>
  </si>
  <si>
    <t xml:space="preserve">                Addition:  Old Units Operation  </t>
  </si>
  <si>
    <t>5,6 Total</t>
  </si>
  <si>
    <t xml:space="preserve">Unit 5 Coal Consumption, according to Gas Turbines operation hours </t>
  </si>
  <si>
    <t>Unit 5 + 6 Operation 2001 - 2010</t>
  </si>
  <si>
    <t>Actual Operation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</si>
</sst>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7">
    <font>
      <sz val="10"/>
      <name val="Arial"/>
      <family val="0"/>
    </font>
    <font>
      <sz val="12"/>
      <name val="Arial"/>
      <family val="2"/>
    </font>
    <font>
      <sz val="11"/>
      <color indexed="8"/>
      <name val="Myriad Pro"/>
      <family val="0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3" fontId="0" fillId="2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ill="1" applyBorder="1" applyAlignment="1">
      <alignment/>
    </xf>
    <xf numFmtId="0" fontId="5" fillId="0" borderId="1" xfId="0" applyFont="1" applyFill="1" applyBorder="1" applyAlignment="1">
      <alignment horizontal="right"/>
    </xf>
    <xf numFmtId="2" fontId="0" fillId="3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3" fontId="0" fillId="5" borderId="1" xfId="0" applyNumberFormat="1" applyFill="1" applyBorder="1" applyAlignment="1">
      <alignment/>
    </xf>
    <xf numFmtId="2" fontId="0" fillId="6" borderId="1" xfId="0" applyNumberFormat="1" applyFill="1" applyBorder="1" applyAlignment="1">
      <alignment/>
    </xf>
    <xf numFmtId="3" fontId="2" fillId="0" borderId="1" xfId="0" applyNumberFormat="1" applyFont="1" applyBorder="1" applyAlignment="1">
      <alignment horizontal="right" vertical="top" wrapText="1"/>
    </xf>
    <xf numFmtId="0" fontId="0" fillId="0" borderId="1" xfId="0" applyFont="1" applyFill="1" applyBorder="1" applyAlignment="1">
      <alignment/>
    </xf>
    <xf numFmtId="1" fontId="0" fillId="7" borderId="1" xfId="0" applyNumberFormat="1" applyFill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1" fillId="0" borderId="0" xfId="0" applyFont="1" applyAlignment="1">
      <alignment horizontal="center"/>
    </xf>
    <xf numFmtId="2" fontId="0" fillId="0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" fontId="0" fillId="9" borderId="1" xfId="0" applyNumberFormat="1" applyFill="1" applyBorder="1" applyAlignment="1">
      <alignment/>
    </xf>
    <xf numFmtId="0" fontId="0" fillId="9" borderId="0" xfId="0" applyFill="1" applyAlignment="1">
      <alignment/>
    </xf>
    <xf numFmtId="0" fontId="0" fillId="0" borderId="0" xfId="0" applyFill="1" applyBorder="1" applyAlignment="1">
      <alignment/>
    </xf>
    <xf numFmtId="0" fontId="0" fillId="8" borderId="0" xfId="0" applyFill="1" applyAlignment="1">
      <alignment/>
    </xf>
    <xf numFmtId="1" fontId="0" fillId="0" borderId="1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" fontId="6" fillId="0" borderId="1" xfId="0" applyNumberFormat="1" applyFont="1" applyBorder="1" applyAlignment="1">
      <alignment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0" fontId="0" fillId="10" borderId="1" xfId="0" applyFill="1" applyBorder="1" applyAlignment="1">
      <alignment/>
    </xf>
    <xf numFmtId="1" fontId="6" fillId="10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workbookViewId="0" topLeftCell="A21">
      <selection activeCell="R39" sqref="R39"/>
    </sheetView>
  </sheetViews>
  <sheetFormatPr defaultColWidth="9.140625" defaultRowHeight="12.75"/>
  <cols>
    <col min="1" max="1" width="8.140625" style="0" customWidth="1"/>
    <col min="2" max="2" width="10.00390625" style="0" customWidth="1"/>
  </cols>
  <sheetData>
    <row r="1" spans="1:20" ht="15" customHeight="1">
      <c r="A1" s="1" t="s">
        <v>0</v>
      </c>
      <c r="B1" s="1"/>
      <c r="C1" s="1"/>
      <c r="D1" s="1"/>
      <c r="E1" s="1"/>
      <c r="P1" s="58" t="s">
        <v>51</v>
      </c>
      <c r="Q1" s="58"/>
      <c r="R1" s="58"/>
      <c r="S1" s="58"/>
      <c r="T1" s="3"/>
    </row>
    <row r="2" spans="1:20" ht="15" customHeight="1">
      <c r="A2" s="1" t="s">
        <v>43</v>
      </c>
      <c r="B2" s="1"/>
      <c r="C2" s="1"/>
      <c r="D2" s="1"/>
      <c r="E2" s="1"/>
      <c r="P2" s="2" t="s">
        <v>1</v>
      </c>
      <c r="Q2" s="69" t="s">
        <v>50</v>
      </c>
      <c r="R2" s="69"/>
      <c r="S2" s="69"/>
      <c r="T2" s="69"/>
    </row>
    <row r="3" spans="1:17" ht="15" customHeight="1">
      <c r="A3" s="1" t="s">
        <v>42</v>
      </c>
      <c r="B3" s="1"/>
      <c r="C3" s="1"/>
      <c r="D3" s="1"/>
      <c r="E3" s="1"/>
      <c r="F3" s="1"/>
      <c r="G3" s="1"/>
      <c r="H3" s="1"/>
      <c r="I3" s="1"/>
      <c r="P3" s="2"/>
      <c r="Q3" s="2"/>
    </row>
    <row r="4" spans="6:20" ht="15" customHeight="1">
      <c r="F4" s="1"/>
      <c r="G4" s="1"/>
      <c r="H4" s="1"/>
      <c r="I4" s="4"/>
      <c r="L4" s="57"/>
      <c r="P4" s="2"/>
      <c r="Q4" s="11" t="s">
        <v>2</v>
      </c>
      <c r="R4" s="6" t="s">
        <v>3</v>
      </c>
      <c r="S4" s="6" t="s">
        <v>4</v>
      </c>
      <c r="T4" s="6" t="s">
        <v>5</v>
      </c>
    </row>
    <row r="5" spans="6:20" ht="15" customHeight="1">
      <c r="F5" s="1"/>
      <c r="G5" s="1"/>
      <c r="H5" s="1"/>
      <c r="I5" s="7"/>
      <c r="J5" s="1"/>
      <c r="K5" s="2"/>
      <c r="P5" s="2"/>
      <c r="Q5" s="38" t="s">
        <v>6</v>
      </c>
      <c r="R5" s="38" t="s">
        <v>6</v>
      </c>
      <c r="S5" s="38" t="s">
        <v>6</v>
      </c>
      <c r="T5" s="8"/>
    </row>
    <row r="6" spans="10:20" ht="15" customHeight="1">
      <c r="J6" s="1"/>
      <c r="K6" s="2"/>
      <c r="N6" s="35"/>
      <c r="O6" s="35"/>
      <c r="P6" s="2"/>
      <c r="Q6" s="9">
        <f>SUM(R6,S6)</f>
        <v>14204</v>
      </c>
      <c r="R6" s="10">
        <v>6837</v>
      </c>
      <c r="S6" s="10">
        <v>7367</v>
      </c>
      <c r="T6" s="11">
        <v>2001</v>
      </c>
    </row>
    <row r="7" spans="1:20" ht="15" customHeight="1">
      <c r="A7" s="1"/>
      <c r="B7" s="31"/>
      <c r="C7" s="52" t="s">
        <v>18</v>
      </c>
      <c r="D7" s="51"/>
      <c r="E7" s="51"/>
      <c r="F7" s="32"/>
      <c r="G7" s="1"/>
      <c r="H7" s="1" t="s">
        <v>48</v>
      </c>
      <c r="I7" s="12"/>
      <c r="J7" s="12"/>
      <c r="K7" s="51"/>
      <c r="L7" s="53" t="s">
        <v>31</v>
      </c>
      <c r="N7" s="35"/>
      <c r="O7" s="35"/>
      <c r="P7" s="13"/>
      <c r="Q7" s="9">
        <f aca="true" t="shared" si="0" ref="Q7:Q15">SUM(R7,S7)</f>
        <v>13070</v>
      </c>
      <c r="R7" s="10">
        <v>6082</v>
      </c>
      <c r="S7" s="10">
        <v>6988</v>
      </c>
      <c r="T7" s="11">
        <v>2002</v>
      </c>
    </row>
    <row r="8" spans="1:20" ht="15" customHeight="1">
      <c r="A8" s="8"/>
      <c r="B8" s="14" t="s">
        <v>7</v>
      </c>
      <c r="C8" s="14" t="s">
        <v>3</v>
      </c>
      <c r="D8" s="66" t="s">
        <v>8</v>
      </c>
      <c r="E8" s="66"/>
      <c r="F8" s="66"/>
      <c r="G8" s="66" t="s">
        <v>9</v>
      </c>
      <c r="H8" s="66"/>
      <c r="I8" s="66"/>
      <c r="J8" s="8"/>
      <c r="K8" s="67" t="s">
        <v>10</v>
      </c>
      <c r="L8" s="67"/>
      <c r="M8" s="67"/>
      <c r="N8" s="35"/>
      <c r="O8" s="35"/>
      <c r="P8" s="13"/>
      <c r="Q8" s="9">
        <f t="shared" si="0"/>
        <v>13127</v>
      </c>
      <c r="R8" s="10">
        <v>6987</v>
      </c>
      <c r="S8" s="10">
        <v>6140</v>
      </c>
      <c r="T8" s="11">
        <v>2003</v>
      </c>
    </row>
    <row r="9" spans="1:20" ht="15" customHeight="1">
      <c r="A9" s="8"/>
      <c r="B9" s="14" t="s">
        <v>44</v>
      </c>
      <c r="C9" s="14" t="s">
        <v>45</v>
      </c>
      <c r="D9" s="14"/>
      <c r="E9" s="14" t="s">
        <v>46</v>
      </c>
      <c r="F9" s="8"/>
      <c r="G9" s="8"/>
      <c r="H9" s="14" t="s">
        <v>49</v>
      </c>
      <c r="I9" s="8"/>
      <c r="J9" s="8"/>
      <c r="K9" s="8"/>
      <c r="L9" s="8" t="s">
        <v>47</v>
      </c>
      <c r="M9" s="8"/>
      <c r="N9" s="37" t="s">
        <v>35</v>
      </c>
      <c r="O9" s="15" t="s">
        <v>52</v>
      </c>
      <c r="Q9" s="9">
        <f t="shared" si="0"/>
        <v>14442</v>
      </c>
      <c r="R9" s="10">
        <v>6811</v>
      </c>
      <c r="S9" s="10">
        <v>7631</v>
      </c>
      <c r="T9" s="11">
        <v>2004</v>
      </c>
    </row>
    <row r="10" spans="1:20" ht="15" customHeight="1">
      <c r="A10" s="8"/>
      <c r="B10" s="59" t="s">
        <v>11</v>
      </c>
      <c r="C10" s="62"/>
      <c r="D10" s="63"/>
      <c r="E10" s="33" t="s">
        <v>12</v>
      </c>
      <c r="F10" s="33"/>
      <c r="G10" s="6" t="s">
        <v>13</v>
      </c>
      <c r="H10" s="41" t="s">
        <v>14</v>
      </c>
      <c r="I10" s="64" t="s">
        <v>15</v>
      </c>
      <c r="J10" s="65"/>
      <c r="K10" s="6" t="s">
        <v>13</v>
      </c>
      <c r="L10" s="64" t="s">
        <v>16</v>
      </c>
      <c r="M10" s="65"/>
      <c r="N10" s="36"/>
      <c r="O10" s="6" t="s">
        <v>17</v>
      </c>
      <c r="Q10" s="9">
        <f t="shared" si="0"/>
        <v>13681</v>
      </c>
      <c r="R10" s="10">
        <v>6091</v>
      </c>
      <c r="S10" s="10">
        <v>7590</v>
      </c>
      <c r="T10" s="11">
        <v>2005</v>
      </c>
    </row>
    <row r="11" spans="1:20" ht="15" customHeight="1">
      <c r="A11" s="6" t="s">
        <v>5</v>
      </c>
      <c r="B11" s="59" t="s">
        <v>18</v>
      </c>
      <c r="C11" s="62"/>
      <c r="D11" s="63"/>
      <c r="E11" s="34" t="s">
        <v>33</v>
      </c>
      <c r="F11" s="11" t="s">
        <v>19</v>
      </c>
      <c r="G11" s="6" t="s">
        <v>30</v>
      </c>
      <c r="H11" s="42" t="s">
        <v>20</v>
      </c>
      <c r="I11" s="6" t="s">
        <v>19</v>
      </c>
      <c r="J11" s="34" t="s">
        <v>21</v>
      </c>
      <c r="K11" s="6" t="s">
        <v>31</v>
      </c>
      <c r="L11" s="11" t="s">
        <v>19</v>
      </c>
      <c r="M11" s="34" t="s">
        <v>32</v>
      </c>
      <c r="N11" s="34"/>
      <c r="O11" s="11" t="s">
        <v>19</v>
      </c>
      <c r="Q11" s="9">
        <f t="shared" si="0"/>
        <v>15072</v>
      </c>
      <c r="R11" s="10">
        <v>7334</v>
      </c>
      <c r="S11" s="10">
        <v>7738</v>
      </c>
      <c r="T11" s="11">
        <v>2006</v>
      </c>
    </row>
    <row r="12" spans="1:20" ht="15" customHeight="1">
      <c r="A12" s="8"/>
      <c r="B12" s="59" t="s">
        <v>22</v>
      </c>
      <c r="C12" s="60"/>
      <c r="D12" s="61"/>
      <c r="E12" s="6" t="s">
        <v>23</v>
      </c>
      <c r="F12" s="38" t="s">
        <v>6</v>
      </c>
      <c r="G12" s="6" t="s">
        <v>24</v>
      </c>
      <c r="H12" s="6" t="s">
        <v>25</v>
      </c>
      <c r="I12" s="38" t="s">
        <v>6</v>
      </c>
      <c r="J12" s="6" t="s">
        <v>26</v>
      </c>
      <c r="K12" s="6" t="s">
        <v>27</v>
      </c>
      <c r="L12" s="38" t="s">
        <v>6</v>
      </c>
      <c r="M12" s="6" t="s">
        <v>23</v>
      </c>
      <c r="N12" s="6"/>
      <c r="O12" s="75" t="s">
        <v>6</v>
      </c>
      <c r="Q12" s="9">
        <f t="shared" si="0"/>
        <v>14876</v>
      </c>
      <c r="R12" s="10">
        <v>8192</v>
      </c>
      <c r="S12" s="10">
        <v>6684</v>
      </c>
      <c r="T12" s="11">
        <v>2007</v>
      </c>
    </row>
    <row r="13" spans="1:20" ht="15" customHeight="1">
      <c r="A13" s="8">
        <v>2008</v>
      </c>
      <c r="B13" s="17">
        <v>414</v>
      </c>
      <c r="C13" s="17">
        <v>1641</v>
      </c>
      <c r="D13" s="11">
        <v>1948</v>
      </c>
      <c r="E13" s="18">
        <f aca="true" t="shared" si="1" ref="E13:E32">1000*D13/F13</f>
        <v>299.6923076923077</v>
      </c>
      <c r="F13" s="19">
        <v>6500</v>
      </c>
      <c r="G13" s="11">
        <v>76700000</v>
      </c>
      <c r="H13" s="21">
        <v>24610</v>
      </c>
      <c r="I13" s="43">
        <f>G13/H13</f>
        <v>3116.6192604632265</v>
      </c>
      <c r="J13" s="40"/>
      <c r="K13" s="11"/>
      <c r="L13" s="11"/>
      <c r="M13" s="6"/>
      <c r="N13" s="47">
        <f>B13+C13+D13+K13</f>
        <v>4003</v>
      </c>
      <c r="O13" s="76"/>
      <c r="Q13" s="9">
        <f t="shared" si="0"/>
        <v>15590</v>
      </c>
      <c r="R13" s="10">
        <v>7648</v>
      </c>
      <c r="S13" s="10">
        <v>7942</v>
      </c>
      <c r="T13" s="11">
        <v>2008</v>
      </c>
    </row>
    <row r="14" spans="1:20" ht="15" customHeight="1">
      <c r="A14" s="8">
        <v>2009</v>
      </c>
      <c r="B14" s="17">
        <v>414</v>
      </c>
      <c r="C14" s="17">
        <v>1641</v>
      </c>
      <c r="D14" s="11">
        <v>1948</v>
      </c>
      <c r="E14" s="18">
        <f t="shared" si="1"/>
        <v>299.6923076923077</v>
      </c>
      <c r="F14" s="19">
        <v>6500</v>
      </c>
      <c r="G14" s="11">
        <v>153100000</v>
      </c>
      <c r="H14" s="21">
        <v>24610</v>
      </c>
      <c r="I14" s="43">
        <f aca="true" t="shared" si="2" ref="I14:I32">G14/H14</f>
        <v>6221.0483543275095</v>
      </c>
      <c r="J14" s="22">
        <f aca="true" t="shared" si="3" ref="J14:J32">F14/I14</f>
        <v>1.0448399738732854</v>
      </c>
      <c r="K14" s="11"/>
      <c r="L14" s="11"/>
      <c r="M14" s="6"/>
      <c r="N14" s="47">
        <f aca="true" t="shared" si="4" ref="N14:N40">B14+C14+D14+K14</f>
        <v>4003</v>
      </c>
      <c r="O14" s="76"/>
      <c r="Q14" s="9">
        <f t="shared" si="0"/>
        <v>14489</v>
      </c>
      <c r="R14" s="10">
        <v>6378</v>
      </c>
      <c r="S14" s="10">
        <v>8111</v>
      </c>
      <c r="T14" s="11">
        <v>2009</v>
      </c>
    </row>
    <row r="15" spans="1:20" ht="15" customHeight="1">
      <c r="A15" s="8">
        <v>2010</v>
      </c>
      <c r="B15" s="17">
        <v>414</v>
      </c>
      <c r="C15" s="17">
        <v>1641</v>
      </c>
      <c r="D15" s="11">
        <v>1948</v>
      </c>
      <c r="E15" s="18">
        <f t="shared" si="1"/>
        <v>299.6923076923077</v>
      </c>
      <c r="F15" s="19">
        <v>6500</v>
      </c>
      <c r="G15" s="11">
        <v>153100000</v>
      </c>
      <c r="H15" s="21">
        <v>24610</v>
      </c>
      <c r="I15" s="43">
        <f t="shared" si="2"/>
        <v>6221.0483543275095</v>
      </c>
      <c r="J15" s="22">
        <f t="shared" si="3"/>
        <v>1.0448399738732854</v>
      </c>
      <c r="K15" s="11"/>
      <c r="L15" s="11"/>
      <c r="M15" s="6"/>
      <c r="N15" s="47">
        <f t="shared" si="4"/>
        <v>4003</v>
      </c>
      <c r="O15" s="76"/>
      <c r="Q15" s="9">
        <f t="shared" si="0"/>
        <v>15817</v>
      </c>
      <c r="R15" s="10">
        <v>7564</v>
      </c>
      <c r="S15" s="10">
        <v>8253</v>
      </c>
      <c r="T15" s="11">
        <v>2010</v>
      </c>
    </row>
    <row r="16" spans="1:20" ht="15" customHeight="1">
      <c r="A16" s="8">
        <v>2011</v>
      </c>
      <c r="B16" s="17">
        <v>414</v>
      </c>
      <c r="C16" s="17">
        <v>1641</v>
      </c>
      <c r="D16" s="11">
        <v>1948</v>
      </c>
      <c r="E16" s="18">
        <f t="shared" si="1"/>
        <v>299.6923076923077</v>
      </c>
      <c r="F16" s="19">
        <v>6500</v>
      </c>
      <c r="G16" s="11">
        <v>153100000</v>
      </c>
      <c r="H16" s="21">
        <v>24610</v>
      </c>
      <c r="I16" s="43">
        <f t="shared" si="2"/>
        <v>6221.0483543275095</v>
      </c>
      <c r="J16" s="22">
        <f t="shared" si="3"/>
        <v>1.0448399738732854</v>
      </c>
      <c r="K16" s="11"/>
      <c r="L16" s="11"/>
      <c r="M16" s="6"/>
      <c r="N16" s="47">
        <f t="shared" si="4"/>
        <v>4003</v>
      </c>
      <c r="O16" s="76"/>
      <c r="Q16" s="8"/>
      <c r="R16" s="8"/>
      <c r="S16" s="23"/>
      <c r="T16" s="11">
        <v>2011</v>
      </c>
    </row>
    <row r="17" spans="1:20" ht="15" customHeight="1">
      <c r="A17" s="8">
        <v>2012</v>
      </c>
      <c r="B17" s="17">
        <v>558</v>
      </c>
      <c r="C17" s="17">
        <v>1595</v>
      </c>
      <c r="D17" s="11">
        <v>1953</v>
      </c>
      <c r="E17" s="18">
        <f t="shared" si="1"/>
        <v>300.46153846153845</v>
      </c>
      <c r="F17" s="19">
        <v>6500</v>
      </c>
      <c r="G17" s="11">
        <v>153100000</v>
      </c>
      <c r="H17" s="21">
        <v>24610</v>
      </c>
      <c r="I17" s="43">
        <f t="shared" si="2"/>
        <v>6221.0483543275095</v>
      </c>
      <c r="J17" s="22">
        <f t="shared" si="3"/>
        <v>1.0448399738732854</v>
      </c>
      <c r="K17" s="11"/>
      <c r="L17" s="11"/>
      <c r="M17" s="6"/>
      <c r="N17" s="47">
        <f t="shared" si="4"/>
        <v>4106</v>
      </c>
      <c r="O17" s="76"/>
      <c r="Q17" s="8"/>
      <c r="R17" s="8"/>
      <c r="S17" s="23"/>
      <c r="T17" s="11">
        <v>2012</v>
      </c>
    </row>
    <row r="18" spans="1:20" ht="15" customHeight="1">
      <c r="A18" s="8">
        <v>2013</v>
      </c>
      <c r="B18" s="17">
        <v>407</v>
      </c>
      <c r="C18" s="17">
        <v>1755</v>
      </c>
      <c r="D18" s="11">
        <v>1953</v>
      </c>
      <c r="E18" s="18">
        <f t="shared" si="1"/>
        <v>300.46153846153845</v>
      </c>
      <c r="F18" s="19">
        <v>6500</v>
      </c>
      <c r="G18" s="11">
        <v>153100000</v>
      </c>
      <c r="H18" s="21">
        <v>24610</v>
      </c>
      <c r="I18" s="43">
        <f t="shared" si="2"/>
        <v>6221.0483543275095</v>
      </c>
      <c r="J18" s="22">
        <f t="shared" si="3"/>
        <v>1.0448399738732854</v>
      </c>
      <c r="K18" s="11"/>
      <c r="L18" s="11"/>
      <c r="M18" s="6"/>
      <c r="N18" s="47">
        <f t="shared" si="4"/>
        <v>4115</v>
      </c>
      <c r="O18" s="76"/>
      <c r="Q18" s="8"/>
      <c r="R18" s="8"/>
      <c r="S18" s="8"/>
      <c r="T18" s="11">
        <v>2013</v>
      </c>
    </row>
    <row r="19" spans="1:20" ht="15" customHeight="1">
      <c r="A19" s="8">
        <v>2014</v>
      </c>
      <c r="B19" s="24"/>
      <c r="C19" s="24"/>
      <c r="D19" s="11">
        <v>1075</v>
      </c>
      <c r="E19" s="18">
        <f t="shared" si="1"/>
        <v>225.87319014616074</v>
      </c>
      <c r="F19" s="25">
        <f aca="true" t="shared" si="5" ref="F19:F32">I19*J18</f>
        <v>4759.30764206401</v>
      </c>
      <c r="G19" s="11">
        <v>112100000</v>
      </c>
      <c r="H19" s="21">
        <v>24610</v>
      </c>
      <c r="I19" s="43">
        <f t="shared" si="2"/>
        <v>4555.058919138562</v>
      </c>
      <c r="J19" s="22">
        <f t="shared" si="3"/>
        <v>1.0448399738732854</v>
      </c>
      <c r="K19" s="11">
        <v>2925</v>
      </c>
      <c r="L19" s="39">
        <f>1000*K19/M19</f>
        <v>6500</v>
      </c>
      <c r="M19" s="39">
        <v>450</v>
      </c>
      <c r="N19" s="47">
        <f t="shared" si="4"/>
        <v>4000</v>
      </c>
      <c r="O19" s="77">
        <f>F19+L19</f>
        <v>11259.30764206401</v>
      </c>
      <c r="Q19" s="26"/>
      <c r="R19" s="8"/>
      <c r="S19" s="8"/>
      <c r="T19" s="11">
        <v>2014</v>
      </c>
    </row>
    <row r="20" spans="1:20" ht="15" customHeight="1">
      <c r="A20" s="8">
        <v>2015</v>
      </c>
      <c r="B20" s="24"/>
      <c r="C20" s="24"/>
      <c r="D20" s="11">
        <v>1075</v>
      </c>
      <c r="E20" s="18">
        <f t="shared" si="1"/>
        <v>225.87319014616074</v>
      </c>
      <c r="F20" s="25">
        <f t="shared" si="5"/>
        <v>4759.30764206401</v>
      </c>
      <c r="G20" s="11">
        <v>112100000</v>
      </c>
      <c r="H20" s="21">
        <v>24610</v>
      </c>
      <c r="I20" s="43">
        <f t="shared" si="2"/>
        <v>4555.058919138562</v>
      </c>
      <c r="J20" s="22">
        <f t="shared" si="3"/>
        <v>1.0448399738732854</v>
      </c>
      <c r="K20" s="11">
        <v>2925</v>
      </c>
      <c r="L20" s="39">
        <f aca="true" t="shared" si="6" ref="L20:L55">1000*K20/M20</f>
        <v>6500</v>
      </c>
      <c r="M20" s="39">
        <v>450</v>
      </c>
      <c r="N20" s="47">
        <f t="shared" si="4"/>
        <v>4000</v>
      </c>
      <c r="O20" s="77">
        <f>F20+L20</f>
        <v>11259.30764206401</v>
      </c>
      <c r="Q20" s="26"/>
      <c r="R20" s="8"/>
      <c r="S20" s="8"/>
      <c r="T20" s="11">
        <v>2015</v>
      </c>
    </row>
    <row r="21" spans="1:20" ht="15" customHeight="1">
      <c r="A21" s="8">
        <v>2016</v>
      </c>
      <c r="B21" s="24"/>
      <c r="C21" s="24"/>
      <c r="D21" s="11">
        <v>1075</v>
      </c>
      <c r="E21" s="18">
        <f t="shared" si="1"/>
        <v>225.87319014616074</v>
      </c>
      <c r="F21" s="25">
        <f t="shared" si="5"/>
        <v>4759.30764206401</v>
      </c>
      <c r="G21" s="11">
        <v>112100000</v>
      </c>
      <c r="H21" s="21">
        <v>24610</v>
      </c>
      <c r="I21" s="43">
        <f t="shared" si="2"/>
        <v>4555.058919138562</v>
      </c>
      <c r="J21" s="22">
        <f t="shared" si="3"/>
        <v>1.0448399738732854</v>
      </c>
      <c r="K21" s="11">
        <v>2925</v>
      </c>
      <c r="L21" s="39">
        <f t="shared" si="6"/>
        <v>6500</v>
      </c>
      <c r="M21" s="39">
        <v>450</v>
      </c>
      <c r="N21" s="47">
        <f t="shared" si="4"/>
        <v>4000</v>
      </c>
      <c r="O21" s="77">
        <f>F21+L21</f>
        <v>11259.30764206401</v>
      </c>
      <c r="Q21" s="26"/>
      <c r="R21" s="8"/>
      <c r="S21" s="8"/>
      <c r="T21" s="11">
        <v>2016</v>
      </c>
    </row>
    <row r="22" spans="1:20" ht="15" customHeight="1">
      <c r="A22" s="8">
        <v>2017</v>
      </c>
      <c r="B22" s="24"/>
      <c r="C22" s="24"/>
      <c r="D22" s="11">
        <v>1075</v>
      </c>
      <c r="E22" s="18">
        <f t="shared" si="1"/>
        <v>225.87319014616074</v>
      </c>
      <c r="F22" s="25">
        <f t="shared" si="5"/>
        <v>4759.30764206401</v>
      </c>
      <c r="G22" s="11">
        <v>112100000</v>
      </c>
      <c r="H22" s="21">
        <v>24610</v>
      </c>
      <c r="I22" s="43">
        <f t="shared" si="2"/>
        <v>4555.058919138562</v>
      </c>
      <c r="J22" s="22">
        <f t="shared" si="3"/>
        <v>1.0448399738732854</v>
      </c>
      <c r="K22" s="11">
        <v>2925</v>
      </c>
      <c r="L22" s="39">
        <f t="shared" si="6"/>
        <v>6500</v>
      </c>
      <c r="M22" s="39">
        <v>450</v>
      </c>
      <c r="N22" s="47">
        <f t="shared" si="4"/>
        <v>4000</v>
      </c>
      <c r="O22" s="77">
        <f>F22+L22</f>
        <v>11259.30764206401</v>
      </c>
      <c r="Q22" s="26"/>
      <c r="R22" s="8"/>
      <c r="S22" s="8"/>
      <c r="T22" s="11">
        <v>2017</v>
      </c>
    </row>
    <row r="23" spans="1:20" ht="15" customHeight="1">
      <c r="A23" s="8">
        <v>2018</v>
      </c>
      <c r="B23" s="24"/>
      <c r="C23" s="24"/>
      <c r="D23" s="11">
        <v>1075</v>
      </c>
      <c r="E23" s="18">
        <f t="shared" si="1"/>
        <v>225.87319014616074</v>
      </c>
      <c r="F23" s="25">
        <f t="shared" si="5"/>
        <v>4759.30764206401</v>
      </c>
      <c r="G23" s="11">
        <v>112100000</v>
      </c>
      <c r="H23" s="21">
        <v>24610</v>
      </c>
      <c r="I23" s="43">
        <f t="shared" si="2"/>
        <v>4555.058919138562</v>
      </c>
      <c r="J23" s="22">
        <f t="shared" si="3"/>
        <v>1.0448399738732854</v>
      </c>
      <c r="K23" s="11">
        <v>2925</v>
      </c>
      <c r="L23" s="39">
        <f t="shared" si="6"/>
        <v>6500</v>
      </c>
      <c r="M23" s="39">
        <v>450</v>
      </c>
      <c r="N23" s="47">
        <f t="shared" si="4"/>
        <v>4000</v>
      </c>
      <c r="O23" s="77">
        <f>F23+L23</f>
        <v>11259.30764206401</v>
      </c>
      <c r="Q23" s="26"/>
      <c r="R23" s="8"/>
      <c r="S23" s="8"/>
      <c r="T23" s="11">
        <v>2018</v>
      </c>
    </row>
    <row r="24" spans="1:20" ht="15" customHeight="1">
      <c r="A24" s="8">
        <v>2019</v>
      </c>
      <c r="B24" s="24"/>
      <c r="C24" s="24"/>
      <c r="D24" s="11">
        <v>1075</v>
      </c>
      <c r="E24" s="18">
        <f t="shared" si="1"/>
        <v>225.87319014616074</v>
      </c>
      <c r="F24" s="25">
        <f t="shared" si="5"/>
        <v>4759.30764206401</v>
      </c>
      <c r="G24" s="11">
        <v>112100000</v>
      </c>
      <c r="H24" s="21">
        <v>24610</v>
      </c>
      <c r="I24" s="43">
        <f t="shared" si="2"/>
        <v>4555.058919138562</v>
      </c>
      <c r="J24" s="22">
        <f t="shared" si="3"/>
        <v>1.0448399738732854</v>
      </c>
      <c r="K24" s="11">
        <v>2925</v>
      </c>
      <c r="L24" s="39">
        <f t="shared" si="6"/>
        <v>6500</v>
      </c>
      <c r="M24" s="39">
        <v>450</v>
      </c>
      <c r="N24" s="47">
        <f t="shared" si="4"/>
        <v>4000</v>
      </c>
      <c r="O24" s="77">
        <f>F24+L24</f>
        <v>11259.30764206401</v>
      </c>
      <c r="Q24" s="26"/>
      <c r="R24" s="8"/>
      <c r="S24" s="8"/>
      <c r="T24" s="11">
        <v>2019</v>
      </c>
    </row>
    <row r="25" spans="1:20" ht="15" customHeight="1">
      <c r="A25" s="8">
        <v>2020</v>
      </c>
      <c r="B25" s="24"/>
      <c r="C25" s="24"/>
      <c r="D25" s="11">
        <v>1075</v>
      </c>
      <c r="E25" s="18">
        <f t="shared" si="1"/>
        <v>225.87319014616074</v>
      </c>
      <c r="F25" s="25">
        <f t="shared" si="5"/>
        <v>4759.30764206401</v>
      </c>
      <c r="G25" s="11">
        <v>112100000</v>
      </c>
      <c r="H25" s="21">
        <v>24610</v>
      </c>
      <c r="I25" s="43">
        <f t="shared" si="2"/>
        <v>4555.058919138562</v>
      </c>
      <c r="J25" s="22">
        <f t="shared" si="3"/>
        <v>1.0448399738732854</v>
      </c>
      <c r="K25" s="11">
        <v>2925</v>
      </c>
      <c r="L25" s="39">
        <f t="shared" si="6"/>
        <v>6500</v>
      </c>
      <c r="M25" s="39">
        <v>450</v>
      </c>
      <c r="N25" s="47">
        <f t="shared" si="4"/>
        <v>4000</v>
      </c>
      <c r="O25" s="77">
        <f>F25+L25</f>
        <v>11259.30764206401</v>
      </c>
      <c r="Q25" s="26"/>
      <c r="R25" s="8"/>
      <c r="S25" s="8"/>
      <c r="T25" s="11">
        <v>2020</v>
      </c>
    </row>
    <row r="26" spans="1:20" ht="15" customHeight="1">
      <c r="A26" s="8">
        <v>2021</v>
      </c>
      <c r="B26" s="24"/>
      <c r="C26" s="24"/>
      <c r="D26" s="11">
        <v>975</v>
      </c>
      <c r="E26" s="18">
        <f t="shared" si="1"/>
        <v>225.3680078508342</v>
      </c>
      <c r="F26" s="25">
        <f t="shared" si="5"/>
        <v>4326.257348138471</v>
      </c>
      <c r="G26" s="11">
        <v>101900000</v>
      </c>
      <c r="H26" s="21">
        <v>24610</v>
      </c>
      <c r="I26" s="43">
        <f t="shared" si="2"/>
        <v>4140.5932547744815</v>
      </c>
      <c r="J26" s="22">
        <f t="shared" si="3"/>
        <v>1.0448399738732854</v>
      </c>
      <c r="K26" s="11">
        <v>2925</v>
      </c>
      <c r="L26" s="39">
        <f t="shared" si="6"/>
        <v>6500</v>
      </c>
      <c r="M26" s="39">
        <v>450</v>
      </c>
      <c r="N26" s="47">
        <f t="shared" si="4"/>
        <v>3900</v>
      </c>
      <c r="O26" s="77">
        <f>F26+L26</f>
        <v>10826.257348138472</v>
      </c>
      <c r="Q26" s="26"/>
      <c r="R26" s="8"/>
      <c r="S26" s="8"/>
      <c r="T26" s="11">
        <v>2021</v>
      </c>
    </row>
    <row r="27" spans="1:20" ht="15" customHeight="1">
      <c r="A27" s="8">
        <v>2022</v>
      </c>
      <c r="B27" s="24"/>
      <c r="C27" s="24"/>
      <c r="D27" s="11">
        <v>875</v>
      </c>
      <c r="E27" s="18">
        <f t="shared" si="1"/>
        <v>226.23068479270455</v>
      </c>
      <c r="F27" s="25">
        <f t="shared" si="5"/>
        <v>3867.7335075114306</v>
      </c>
      <c r="G27" s="11">
        <v>91100000</v>
      </c>
      <c r="H27" s="21">
        <v>24610</v>
      </c>
      <c r="I27" s="43">
        <f t="shared" si="2"/>
        <v>3701.7472572125153</v>
      </c>
      <c r="J27" s="22">
        <f t="shared" si="3"/>
        <v>1.0448399738732854</v>
      </c>
      <c r="K27" s="11">
        <v>2925</v>
      </c>
      <c r="L27" s="39">
        <f t="shared" si="6"/>
        <v>6500</v>
      </c>
      <c r="M27" s="39">
        <v>450</v>
      </c>
      <c r="N27" s="47">
        <f t="shared" si="4"/>
        <v>3800</v>
      </c>
      <c r="O27" s="77">
        <f>F27+L27</f>
        <v>10367.733507511432</v>
      </c>
      <c r="Q27" s="26"/>
      <c r="R27" s="8"/>
      <c r="S27" s="8"/>
      <c r="T27" s="11">
        <v>2022</v>
      </c>
    </row>
    <row r="28" spans="1:20" ht="15" customHeight="1">
      <c r="A28" s="8">
        <v>2023</v>
      </c>
      <c r="B28" s="24"/>
      <c r="C28" s="24"/>
      <c r="D28" s="11">
        <v>775</v>
      </c>
      <c r="E28" s="18">
        <f t="shared" si="1"/>
        <v>225.36087369420704</v>
      </c>
      <c r="F28" s="25">
        <f t="shared" si="5"/>
        <v>3438.9288047028085</v>
      </c>
      <c r="G28" s="11">
        <v>81000000</v>
      </c>
      <c r="H28" s="21">
        <v>24610</v>
      </c>
      <c r="I28" s="43">
        <f t="shared" si="2"/>
        <v>3291.3449817147502</v>
      </c>
      <c r="J28" s="22">
        <f t="shared" si="3"/>
        <v>1.0448399738732854</v>
      </c>
      <c r="K28" s="11">
        <v>2925</v>
      </c>
      <c r="L28" s="39">
        <f t="shared" si="6"/>
        <v>6500</v>
      </c>
      <c r="M28" s="39">
        <v>450</v>
      </c>
      <c r="N28" s="47">
        <f t="shared" si="4"/>
        <v>3700</v>
      </c>
      <c r="O28" s="77">
        <f>F28+L28</f>
        <v>9938.92880470281</v>
      </c>
      <c r="Q28" s="26"/>
      <c r="R28" s="8"/>
      <c r="S28" s="8"/>
      <c r="T28" s="11">
        <v>2023</v>
      </c>
    </row>
    <row r="29" spans="1:20" ht="15" customHeight="1">
      <c r="A29" s="8">
        <v>2024</v>
      </c>
      <c r="B29" s="24"/>
      <c r="C29" s="24"/>
      <c r="D29" s="11">
        <v>675</v>
      </c>
      <c r="E29" s="18">
        <f t="shared" si="1"/>
        <v>226.4792899408284</v>
      </c>
      <c r="F29" s="25">
        <f t="shared" si="5"/>
        <v>2980.4049640757676</v>
      </c>
      <c r="G29" s="11">
        <v>70200000</v>
      </c>
      <c r="H29" s="21">
        <v>24610</v>
      </c>
      <c r="I29" s="43">
        <f t="shared" si="2"/>
        <v>2852.4989841527836</v>
      </c>
      <c r="J29" s="22">
        <f t="shared" si="3"/>
        <v>1.0448399738732854</v>
      </c>
      <c r="K29" s="11">
        <v>2925</v>
      </c>
      <c r="L29" s="39">
        <f t="shared" si="6"/>
        <v>6500</v>
      </c>
      <c r="M29" s="39">
        <v>450</v>
      </c>
      <c r="N29" s="47">
        <f t="shared" si="4"/>
        <v>3600</v>
      </c>
      <c r="O29" s="77">
        <f>F29+L29</f>
        <v>9480.404964075768</v>
      </c>
      <c r="Q29" s="26"/>
      <c r="R29" s="8"/>
      <c r="S29" s="8"/>
      <c r="T29" s="11">
        <v>2024</v>
      </c>
    </row>
    <row r="30" spans="1:20" ht="15" customHeight="1">
      <c r="A30" s="8">
        <v>2025</v>
      </c>
      <c r="B30" s="24"/>
      <c r="C30" s="24"/>
      <c r="D30" s="11">
        <v>575</v>
      </c>
      <c r="E30" s="18">
        <f t="shared" si="1"/>
        <v>221.66058164421503</v>
      </c>
      <c r="F30" s="25">
        <f t="shared" si="5"/>
        <v>2594.056172436316</v>
      </c>
      <c r="G30" s="11">
        <v>61100000</v>
      </c>
      <c r="H30" s="21">
        <v>24610</v>
      </c>
      <c r="I30" s="43">
        <f t="shared" si="2"/>
        <v>2482.7305973181633</v>
      </c>
      <c r="J30" s="22">
        <f t="shared" si="3"/>
        <v>1.0448399738732854</v>
      </c>
      <c r="K30" s="11">
        <v>2925</v>
      </c>
      <c r="L30" s="39">
        <f t="shared" si="6"/>
        <v>6500</v>
      </c>
      <c r="M30" s="39">
        <v>450</v>
      </c>
      <c r="N30" s="47">
        <f t="shared" si="4"/>
        <v>3500</v>
      </c>
      <c r="O30" s="77">
        <f>F30+L30</f>
        <v>9094.056172436316</v>
      </c>
      <c r="Q30" s="26"/>
      <c r="R30" s="8"/>
      <c r="S30" s="8"/>
      <c r="T30" s="11">
        <v>2025</v>
      </c>
    </row>
    <row r="31" spans="1:20" ht="15" customHeight="1">
      <c r="A31" s="8">
        <v>2026</v>
      </c>
      <c r="B31" s="24"/>
      <c r="C31" s="24"/>
      <c r="D31" s="11">
        <v>475</v>
      </c>
      <c r="E31" s="18">
        <f t="shared" si="1"/>
        <v>227.86307378975403</v>
      </c>
      <c r="F31" s="25">
        <f t="shared" si="5"/>
        <v>2084.5852384062705</v>
      </c>
      <c r="G31" s="11">
        <v>49100000</v>
      </c>
      <c r="H31" s="21">
        <v>24610</v>
      </c>
      <c r="I31" s="43">
        <f t="shared" si="2"/>
        <v>1995.1239333604226</v>
      </c>
      <c r="J31" s="22">
        <f t="shared" si="3"/>
        <v>1.0448399738732854</v>
      </c>
      <c r="K31" s="11">
        <v>2925</v>
      </c>
      <c r="L31" s="39">
        <f t="shared" si="6"/>
        <v>6500</v>
      </c>
      <c r="M31" s="39">
        <v>450</v>
      </c>
      <c r="N31" s="47">
        <f t="shared" si="4"/>
        <v>3400</v>
      </c>
      <c r="O31" s="77">
        <f>F31+L31</f>
        <v>8584.585238406271</v>
      </c>
      <c r="Q31" s="26"/>
      <c r="R31" s="8"/>
      <c r="S31" s="8"/>
      <c r="T31" s="11">
        <v>2026</v>
      </c>
    </row>
    <row r="32" spans="1:20" ht="15" customHeight="1">
      <c r="A32" s="8">
        <v>2027</v>
      </c>
      <c r="B32" s="24"/>
      <c r="C32" s="11"/>
      <c r="D32" s="11">
        <v>375</v>
      </c>
      <c r="E32" s="18">
        <f t="shared" si="1"/>
        <v>225.90005902026363</v>
      </c>
      <c r="F32" s="25">
        <f t="shared" si="5"/>
        <v>1660.0261267145656</v>
      </c>
      <c r="G32" s="11">
        <v>39100000</v>
      </c>
      <c r="H32" s="21">
        <v>24610</v>
      </c>
      <c r="I32" s="43">
        <f t="shared" si="2"/>
        <v>1588.785046728972</v>
      </c>
      <c r="J32" s="22">
        <f t="shared" si="3"/>
        <v>1.0448399738732854</v>
      </c>
      <c r="K32" s="11">
        <v>2925</v>
      </c>
      <c r="L32" s="39">
        <f t="shared" si="6"/>
        <v>6500</v>
      </c>
      <c r="M32" s="39">
        <v>450</v>
      </c>
      <c r="N32" s="47">
        <f t="shared" si="4"/>
        <v>3300</v>
      </c>
      <c r="O32" s="77">
        <f>F32+L32</f>
        <v>8160.026126714565</v>
      </c>
      <c r="Q32" s="26"/>
      <c r="R32" s="8"/>
      <c r="S32" s="8"/>
      <c r="T32" s="11">
        <v>2027</v>
      </c>
    </row>
    <row r="33" spans="1:20" ht="15" customHeight="1">
      <c r="A33" s="8">
        <v>2028</v>
      </c>
      <c r="B33" s="8"/>
      <c r="C33" s="8"/>
      <c r="D33" s="8"/>
      <c r="F33" s="20"/>
      <c r="G33" s="8"/>
      <c r="H33" s="8"/>
      <c r="I33" s="20"/>
      <c r="J33" s="20"/>
      <c r="K33" s="11">
        <v>2925</v>
      </c>
      <c r="L33" s="39">
        <f t="shared" si="6"/>
        <v>6500</v>
      </c>
      <c r="M33" s="39">
        <v>450</v>
      </c>
      <c r="N33" s="47">
        <f t="shared" si="4"/>
        <v>2925</v>
      </c>
      <c r="O33" s="77">
        <f>F33+L33</f>
        <v>6500</v>
      </c>
      <c r="Q33" s="26"/>
      <c r="R33" s="8"/>
      <c r="S33" s="8"/>
      <c r="T33" s="11">
        <v>2028</v>
      </c>
    </row>
    <row r="34" spans="1:20" ht="15" customHeight="1">
      <c r="A34" s="8">
        <v>2029</v>
      </c>
      <c r="B34" s="8"/>
      <c r="C34" s="8"/>
      <c r="D34" s="8"/>
      <c r="E34" s="8"/>
      <c r="F34" s="20"/>
      <c r="G34" s="8"/>
      <c r="H34" s="8"/>
      <c r="I34" s="20"/>
      <c r="J34" s="20"/>
      <c r="K34" s="11">
        <v>2925</v>
      </c>
      <c r="L34" s="39">
        <f t="shared" si="6"/>
        <v>6500</v>
      </c>
      <c r="M34" s="39">
        <v>450</v>
      </c>
      <c r="N34" s="47">
        <f t="shared" si="4"/>
        <v>2925</v>
      </c>
      <c r="O34" s="77">
        <f>F34+L34</f>
        <v>6500</v>
      </c>
      <c r="Q34" s="26"/>
      <c r="R34" s="8"/>
      <c r="S34" s="8"/>
      <c r="T34" s="11">
        <v>2029</v>
      </c>
    </row>
    <row r="35" spans="1:20" ht="15" customHeight="1">
      <c r="A35" s="8">
        <v>2030</v>
      </c>
      <c r="B35" s="8"/>
      <c r="C35" s="8"/>
      <c r="D35" s="8"/>
      <c r="E35" s="8"/>
      <c r="F35" s="20"/>
      <c r="G35" s="8"/>
      <c r="H35" s="8"/>
      <c r="I35" s="20"/>
      <c r="J35" s="20"/>
      <c r="K35" s="11">
        <v>2925</v>
      </c>
      <c r="L35" s="39">
        <f t="shared" si="6"/>
        <v>6500</v>
      </c>
      <c r="M35" s="39">
        <v>450</v>
      </c>
      <c r="N35" s="47">
        <f t="shared" si="4"/>
        <v>2925</v>
      </c>
      <c r="O35" s="77">
        <f>F35+L35</f>
        <v>6500</v>
      </c>
      <c r="Q35" s="26"/>
      <c r="R35" s="8"/>
      <c r="S35" s="8"/>
      <c r="T35" s="11">
        <v>2030</v>
      </c>
    </row>
    <row r="36" spans="1:20" ht="15" customHeight="1">
      <c r="A36" s="8">
        <v>2031</v>
      </c>
      <c r="B36" s="8"/>
      <c r="C36" s="8"/>
      <c r="D36" s="8"/>
      <c r="E36" s="8"/>
      <c r="F36" s="20"/>
      <c r="G36" s="8"/>
      <c r="H36" s="8"/>
      <c r="I36" s="20"/>
      <c r="J36" s="20"/>
      <c r="K36" s="11">
        <v>3200</v>
      </c>
      <c r="L36" s="39">
        <f t="shared" si="6"/>
        <v>7111.111111111111</v>
      </c>
      <c r="M36" s="39">
        <v>450</v>
      </c>
      <c r="N36" s="47">
        <f t="shared" si="4"/>
        <v>3200</v>
      </c>
      <c r="O36" s="77">
        <f>F36+L36</f>
        <v>7111.111111111111</v>
      </c>
      <c r="Q36" s="26"/>
      <c r="R36" s="8"/>
      <c r="S36" s="8"/>
      <c r="T36" s="11">
        <v>2031</v>
      </c>
    </row>
    <row r="37" spans="1:20" ht="15" customHeight="1">
      <c r="A37" s="8">
        <v>2032</v>
      </c>
      <c r="B37" s="8"/>
      <c r="C37" s="8"/>
      <c r="D37" s="8"/>
      <c r="E37" s="8"/>
      <c r="F37" s="20"/>
      <c r="G37" s="8"/>
      <c r="H37" s="8"/>
      <c r="I37" s="20"/>
      <c r="J37" s="20"/>
      <c r="K37" s="11">
        <v>3100</v>
      </c>
      <c r="L37" s="39">
        <f t="shared" si="6"/>
        <v>6888.888888888889</v>
      </c>
      <c r="M37" s="39">
        <v>450</v>
      </c>
      <c r="N37" s="47">
        <f t="shared" si="4"/>
        <v>3100</v>
      </c>
      <c r="O37" s="77">
        <f>F37+L37</f>
        <v>6888.888888888889</v>
      </c>
      <c r="Q37" s="26"/>
      <c r="R37" s="8"/>
      <c r="S37" s="8"/>
      <c r="T37" s="11">
        <v>2032</v>
      </c>
    </row>
    <row r="38" spans="1:20" ht="15" customHeight="1">
      <c r="A38" s="8">
        <v>2033</v>
      </c>
      <c r="B38" s="8"/>
      <c r="C38" s="8"/>
      <c r="D38" s="8"/>
      <c r="E38" s="8"/>
      <c r="F38" s="20"/>
      <c r="G38" s="8"/>
      <c r="H38" s="8"/>
      <c r="I38" s="20"/>
      <c r="J38" s="20"/>
      <c r="K38" s="11">
        <v>3000</v>
      </c>
      <c r="L38" s="39">
        <f t="shared" si="6"/>
        <v>6666.666666666667</v>
      </c>
      <c r="M38" s="39">
        <v>450</v>
      </c>
      <c r="N38" s="47">
        <f t="shared" si="4"/>
        <v>3000</v>
      </c>
      <c r="O38" s="77">
        <f>F38+L38</f>
        <v>6666.666666666667</v>
      </c>
      <c r="Q38" s="26"/>
      <c r="R38" s="8"/>
      <c r="S38" s="8"/>
      <c r="T38" s="11">
        <v>2033</v>
      </c>
    </row>
    <row r="39" spans="1:20" ht="15" customHeight="1">
      <c r="A39" s="8">
        <v>2034</v>
      </c>
      <c r="B39" s="8"/>
      <c r="C39" s="8"/>
      <c r="D39" s="8"/>
      <c r="E39" s="8"/>
      <c r="F39" s="20"/>
      <c r="G39" s="8"/>
      <c r="H39" s="8"/>
      <c r="I39" s="20"/>
      <c r="J39" s="20"/>
      <c r="K39" s="11">
        <v>2900</v>
      </c>
      <c r="L39" s="39">
        <f t="shared" si="6"/>
        <v>6444.444444444444</v>
      </c>
      <c r="M39" s="39">
        <v>450</v>
      </c>
      <c r="N39" s="47">
        <f t="shared" si="4"/>
        <v>2900</v>
      </c>
      <c r="O39" s="77">
        <f>F39+L39</f>
        <v>6444.444444444444</v>
      </c>
      <c r="Q39" s="26"/>
      <c r="R39" s="8"/>
      <c r="S39" s="8"/>
      <c r="T39" s="11">
        <v>2034</v>
      </c>
    </row>
    <row r="40" spans="1:20" ht="15" customHeight="1">
      <c r="A40" s="8">
        <v>2035</v>
      </c>
      <c r="B40" s="8"/>
      <c r="C40" s="8"/>
      <c r="D40" s="8"/>
      <c r="E40" s="8"/>
      <c r="F40" s="20"/>
      <c r="G40" s="8"/>
      <c r="H40" s="8"/>
      <c r="I40" s="20"/>
      <c r="J40" s="20"/>
      <c r="K40" s="11">
        <v>2800</v>
      </c>
      <c r="L40" s="39">
        <f t="shared" si="6"/>
        <v>6222.222222222223</v>
      </c>
      <c r="M40" s="39">
        <v>450</v>
      </c>
      <c r="N40" s="47">
        <f t="shared" si="4"/>
        <v>2800</v>
      </c>
      <c r="O40" s="77">
        <f>F40+L40</f>
        <v>6222.222222222223</v>
      </c>
      <c r="Q40" s="26"/>
      <c r="R40" s="8"/>
      <c r="S40" s="8"/>
      <c r="T40" s="11">
        <v>2035</v>
      </c>
    </row>
    <row r="41" spans="1:20" ht="15" customHeight="1">
      <c r="A41" s="8">
        <v>2036</v>
      </c>
      <c r="B41" s="8"/>
      <c r="C41" s="8" t="s">
        <v>28</v>
      </c>
      <c r="D41" s="8"/>
      <c r="E41" s="8"/>
      <c r="F41" s="20"/>
      <c r="G41" s="8"/>
      <c r="H41" s="8"/>
      <c r="I41" s="20"/>
      <c r="J41" s="20"/>
      <c r="K41" s="11">
        <v>2700</v>
      </c>
      <c r="L41" s="39">
        <f t="shared" si="6"/>
        <v>6000</v>
      </c>
      <c r="M41" s="39">
        <v>450</v>
      </c>
      <c r="N41" s="47">
        <f>K41</f>
        <v>2700</v>
      </c>
      <c r="O41" s="77">
        <f>F41+L41</f>
        <v>6000</v>
      </c>
      <c r="Q41" s="26"/>
      <c r="R41" s="8"/>
      <c r="S41" s="8"/>
      <c r="T41" s="11">
        <v>2036</v>
      </c>
    </row>
    <row r="42" spans="1:20" ht="15" customHeight="1">
      <c r="A42" s="8">
        <v>2037</v>
      </c>
      <c r="B42" s="8"/>
      <c r="D42" s="8" t="s">
        <v>36</v>
      </c>
      <c r="E42" s="8"/>
      <c r="F42" s="20"/>
      <c r="G42" s="8"/>
      <c r="H42" s="8"/>
      <c r="I42" s="8"/>
      <c r="J42" s="8"/>
      <c r="K42" s="11">
        <v>2600</v>
      </c>
      <c r="L42" s="39">
        <f t="shared" si="6"/>
        <v>5777.777777777777</v>
      </c>
      <c r="M42" s="39">
        <v>450</v>
      </c>
      <c r="N42" s="47">
        <f aca="true" t="shared" si="7" ref="N42:N55">K42</f>
        <v>2600</v>
      </c>
      <c r="O42" s="77">
        <f>F42+L42</f>
        <v>5777.777777777777</v>
      </c>
      <c r="Q42" s="26"/>
      <c r="R42" s="8"/>
      <c r="S42" s="8"/>
      <c r="T42" s="11">
        <v>2037</v>
      </c>
    </row>
    <row r="43" spans="1:20" ht="15" customHeight="1">
      <c r="A43" s="8">
        <v>2038</v>
      </c>
      <c r="B43" s="8"/>
      <c r="C43" s="16"/>
      <c r="D43" s="8" t="s">
        <v>53</v>
      </c>
      <c r="E43" s="8"/>
      <c r="F43" s="20"/>
      <c r="G43" s="8"/>
      <c r="H43" s="8"/>
      <c r="I43" s="8"/>
      <c r="J43" s="8"/>
      <c r="K43" s="11">
        <v>2500</v>
      </c>
      <c r="L43" s="39">
        <f t="shared" si="6"/>
        <v>5555.555555555556</v>
      </c>
      <c r="M43" s="39">
        <v>450</v>
      </c>
      <c r="N43" s="47">
        <f t="shared" si="7"/>
        <v>2500</v>
      </c>
      <c r="O43" s="77">
        <f>F43+L43</f>
        <v>5555.555555555556</v>
      </c>
      <c r="Q43" s="26"/>
      <c r="R43" s="8"/>
      <c r="S43" s="8"/>
      <c r="T43" s="11">
        <v>2038</v>
      </c>
    </row>
    <row r="44" spans="1:20" ht="15" customHeight="1">
      <c r="A44" s="8">
        <v>2039</v>
      </c>
      <c r="B44" s="8"/>
      <c r="C44" s="27"/>
      <c r="D44" t="s">
        <v>29</v>
      </c>
      <c r="J44" s="8"/>
      <c r="K44" s="11">
        <v>2400</v>
      </c>
      <c r="L44" s="39">
        <f t="shared" si="6"/>
        <v>5333.333333333333</v>
      </c>
      <c r="M44" s="39">
        <v>450</v>
      </c>
      <c r="N44" s="47">
        <f t="shared" si="7"/>
        <v>2400</v>
      </c>
      <c r="O44" s="77">
        <f>F44+L44</f>
        <v>5333.333333333333</v>
      </c>
      <c r="Q44" s="26"/>
      <c r="R44" s="8"/>
      <c r="S44" s="8"/>
      <c r="T44" s="11">
        <v>2039</v>
      </c>
    </row>
    <row r="45" spans="1:20" ht="15" customHeight="1">
      <c r="A45" s="8">
        <v>2040</v>
      </c>
      <c r="B45" s="8"/>
      <c r="C45" s="28"/>
      <c r="D45" t="s">
        <v>37</v>
      </c>
      <c r="J45" s="8"/>
      <c r="K45" s="11">
        <v>2300</v>
      </c>
      <c r="L45" s="39">
        <f t="shared" si="6"/>
        <v>5111.111111111111</v>
      </c>
      <c r="M45" s="39">
        <v>450</v>
      </c>
      <c r="N45" s="47">
        <f t="shared" si="7"/>
        <v>2300</v>
      </c>
      <c r="O45" s="77">
        <f>F45+L45</f>
        <v>5111.111111111111</v>
      </c>
      <c r="Q45" s="26"/>
      <c r="R45" s="8"/>
      <c r="S45" s="8"/>
      <c r="T45" s="11">
        <v>2040</v>
      </c>
    </row>
    <row r="46" spans="1:20" ht="15" customHeight="1">
      <c r="A46" s="8">
        <v>2041</v>
      </c>
      <c r="B46" s="8"/>
      <c r="C46" s="29"/>
      <c r="D46" s="8" t="s">
        <v>39</v>
      </c>
      <c r="E46" s="8"/>
      <c r="F46" s="20"/>
      <c r="G46" s="8"/>
      <c r="H46" s="8"/>
      <c r="I46" s="8"/>
      <c r="J46" s="8"/>
      <c r="K46" s="11">
        <v>2200</v>
      </c>
      <c r="L46" s="39">
        <f t="shared" si="6"/>
        <v>4888.888888888889</v>
      </c>
      <c r="M46" s="39">
        <v>450</v>
      </c>
      <c r="N46" s="47">
        <f t="shared" si="7"/>
        <v>2200</v>
      </c>
      <c r="O46" s="77">
        <f>F46+L46</f>
        <v>4888.888888888889</v>
      </c>
      <c r="Q46" s="26"/>
      <c r="R46" s="8"/>
      <c r="S46" s="8"/>
      <c r="T46" s="11">
        <v>2041</v>
      </c>
    </row>
    <row r="47" spans="1:20" ht="15" customHeight="1">
      <c r="A47" s="8">
        <v>2042</v>
      </c>
      <c r="B47" s="8"/>
      <c r="C47" s="44"/>
      <c r="D47" s="45" t="s">
        <v>38</v>
      </c>
      <c r="H47" s="8"/>
      <c r="I47" s="8"/>
      <c r="J47" s="8"/>
      <c r="K47" s="11">
        <v>2100</v>
      </c>
      <c r="L47" s="39">
        <f t="shared" si="6"/>
        <v>4666.666666666667</v>
      </c>
      <c r="M47" s="39">
        <v>450</v>
      </c>
      <c r="N47" s="47">
        <f t="shared" si="7"/>
        <v>2100</v>
      </c>
      <c r="O47" s="77">
        <f>F47+L47</f>
        <v>4666.666666666667</v>
      </c>
      <c r="Q47" s="26"/>
      <c r="R47" s="8"/>
      <c r="S47" s="8"/>
      <c r="T47" s="11">
        <v>2042</v>
      </c>
    </row>
    <row r="48" spans="1:20" ht="15" customHeight="1">
      <c r="A48" s="8">
        <v>2043</v>
      </c>
      <c r="B48" s="8"/>
      <c r="C48" s="30"/>
      <c r="D48" s="8" t="s">
        <v>34</v>
      </c>
      <c r="E48" s="8"/>
      <c r="F48" s="20"/>
      <c r="G48" s="8"/>
      <c r="H48" s="8"/>
      <c r="I48" s="8"/>
      <c r="J48" s="8"/>
      <c r="K48" s="11">
        <v>2000</v>
      </c>
      <c r="L48" s="39">
        <f t="shared" si="6"/>
        <v>4444.444444444444</v>
      </c>
      <c r="M48" s="39">
        <v>450</v>
      </c>
      <c r="N48" s="47">
        <f t="shared" si="7"/>
        <v>2000</v>
      </c>
      <c r="O48" s="77">
        <f>F48+L48</f>
        <v>4444.444444444444</v>
      </c>
      <c r="Q48" s="26"/>
      <c r="R48" s="8"/>
      <c r="S48" s="8"/>
      <c r="T48" s="11">
        <v>2043</v>
      </c>
    </row>
    <row r="49" spans="1:20" ht="15" customHeight="1">
      <c r="A49" s="8">
        <v>2044</v>
      </c>
      <c r="B49" s="8"/>
      <c r="C49" s="46"/>
      <c r="D49" s="45" t="s">
        <v>41</v>
      </c>
      <c r="H49" s="8"/>
      <c r="I49" s="8"/>
      <c r="J49" s="8"/>
      <c r="K49" s="11">
        <v>2000</v>
      </c>
      <c r="L49" s="39">
        <f t="shared" si="6"/>
        <v>4444.444444444444</v>
      </c>
      <c r="M49" s="39">
        <v>450</v>
      </c>
      <c r="N49" s="47">
        <f t="shared" si="7"/>
        <v>2000</v>
      </c>
      <c r="O49" s="77">
        <f>F49+L49</f>
        <v>4444.444444444444</v>
      </c>
      <c r="Q49" s="26"/>
      <c r="R49" s="8"/>
      <c r="S49" s="8"/>
      <c r="T49" s="11">
        <v>2044</v>
      </c>
    </row>
    <row r="50" spans="1:20" ht="15" customHeight="1">
      <c r="A50" s="8">
        <v>2045</v>
      </c>
      <c r="B50" s="8"/>
      <c r="C50" s="76"/>
      <c r="D50" s="8" t="s">
        <v>54</v>
      </c>
      <c r="E50" s="8"/>
      <c r="F50" s="20"/>
      <c r="G50" s="8"/>
      <c r="H50" s="8"/>
      <c r="I50" s="8"/>
      <c r="J50" s="8"/>
      <c r="K50" s="11">
        <v>2000</v>
      </c>
      <c r="L50" s="39">
        <f t="shared" si="6"/>
        <v>4444.444444444444</v>
      </c>
      <c r="M50" s="39">
        <v>450</v>
      </c>
      <c r="N50" s="47">
        <f t="shared" si="7"/>
        <v>2000</v>
      </c>
      <c r="O50" s="77">
        <f>F50+L50</f>
        <v>4444.444444444444</v>
      </c>
      <c r="Q50" s="26"/>
      <c r="R50" s="8"/>
      <c r="S50" s="8"/>
      <c r="T50" s="11">
        <v>2045</v>
      </c>
    </row>
    <row r="51" spans="1:20" ht="15" customHeight="1">
      <c r="A51" s="8">
        <v>2046</v>
      </c>
      <c r="B51" s="8"/>
      <c r="C51" s="5"/>
      <c r="D51" s="8" t="s">
        <v>55</v>
      </c>
      <c r="E51" s="8"/>
      <c r="F51" s="20"/>
      <c r="G51" s="8"/>
      <c r="H51" s="8"/>
      <c r="I51" s="8"/>
      <c r="J51" s="8"/>
      <c r="K51" s="11">
        <v>2000</v>
      </c>
      <c r="L51" s="39">
        <f t="shared" si="6"/>
        <v>4444.444444444444</v>
      </c>
      <c r="M51" s="39">
        <v>450</v>
      </c>
      <c r="N51" s="47">
        <f t="shared" si="7"/>
        <v>2000</v>
      </c>
      <c r="O51" s="77">
        <f>F51+L51</f>
        <v>4444.444444444444</v>
      </c>
      <c r="Q51" s="26"/>
      <c r="R51" s="8"/>
      <c r="S51" s="8"/>
      <c r="T51" s="11">
        <v>2046</v>
      </c>
    </row>
    <row r="52" spans="1:20" ht="15" customHeight="1">
      <c r="A52" s="8">
        <v>2047</v>
      </c>
      <c r="B52" s="8"/>
      <c r="C52" s="8"/>
      <c r="D52" s="8"/>
      <c r="E52" s="8"/>
      <c r="F52" s="20"/>
      <c r="G52" s="8"/>
      <c r="H52" s="8"/>
      <c r="I52" s="8"/>
      <c r="J52" s="8"/>
      <c r="K52" s="11">
        <v>2000</v>
      </c>
      <c r="L52" s="39">
        <f t="shared" si="6"/>
        <v>4444.444444444444</v>
      </c>
      <c r="M52" s="39">
        <v>450</v>
      </c>
      <c r="N52" s="47">
        <f t="shared" si="7"/>
        <v>2000</v>
      </c>
      <c r="O52" s="77">
        <f>F52+L52</f>
        <v>4444.444444444444</v>
      </c>
      <c r="Q52" s="26"/>
      <c r="R52" s="8"/>
      <c r="S52" s="8"/>
      <c r="T52" s="11">
        <v>2047</v>
      </c>
    </row>
    <row r="53" spans="1:20" ht="15" customHeight="1">
      <c r="A53" s="8">
        <v>2048</v>
      </c>
      <c r="B53" s="8"/>
      <c r="C53" s="8"/>
      <c r="D53" s="8"/>
      <c r="E53" s="8"/>
      <c r="F53" s="20"/>
      <c r="G53" s="8"/>
      <c r="H53" s="8"/>
      <c r="I53" s="8"/>
      <c r="J53" s="8"/>
      <c r="K53" s="11">
        <v>2000</v>
      </c>
      <c r="L53" s="39">
        <f t="shared" si="6"/>
        <v>4444.444444444444</v>
      </c>
      <c r="M53" s="39">
        <v>450</v>
      </c>
      <c r="N53" s="47">
        <f t="shared" si="7"/>
        <v>2000</v>
      </c>
      <c r="O53" s="77">
        <f>F53+L53</f>
        <v>4444.444444444444</v>
      </c>
      <c r="Q53" s="26"/>
      <c r="R53" s="8"/>
      <c r="S53" s="8"/>
      <c r="T53" s="11">
        <v>2048</v>
      </c>
    </row>
    <row r="54" spans="1:20" ht="15" customHeight="1">
      <c r="A54" s="8">
        <v>2049</v>
      </c>
      <c r="B54" s="8"/>
      <c r="C54" s="8"/>
      <c r="D54" s="8"/>
      <c r="E54" s="8"/>
      <c r="F54" s="20"/>
      <c r="G54" s="8"/>
      <c r="H54" s="8"/>
      <c r="I54" s="8"/>
      <c r="J54" s="8"/>
      <c r="K54" s="11">
        <v>2000</v>
      </c>
      <c r="L54" s="39">
        <f t="shared" si="6"/>
        <v>4444.444444444444</v>
      </c>
      <c r="M54" s="39">
        <v>450</v>
      </c>
      <c r="N54" s="47">
        <f t="shared" si="7"/>
        <v>2000</v>
      </c>
      <c r="O54" s="77">
        <f>F54+L54</f>
        <v>4444.444444444444</v>
      </c>
      <c r="Q54" s="26"/>
      <c r="R54" s="8"/>
      <c r="S54" s="8"/>
      <c r="T54" s="11">
        <v>2049</v>
      </c>
    </row>
    <row r="55" spans="1:20" ht="15" customHeight="1">
      <c r="A55" s="8">
        <v>2050</v>
      </c>
      <c r="B55" s="8"/>
      <c r="C55" s="8"/>
      <c r="D55" s="8"/>
      <c r="E55" s="8"/>
      <c r="F55" s="20"/>
      <c r="G55" s="8"/>
      <c r="H55" s="8"/>
      <c r="I55" s="8"/>
      <c r="J55" s="8"/>
      <c r="K55" s="11">
        <v>2000</v>
      </c>
      <c r="L55" s="39">
        <f t="shared" si="6"/>
        <v>4444.444444444444</v>
      </c>
      <c r="M55" s="39">
        <v>450</v>
      </c>
      <c r="N55" s="47">
        <f t="shared" si="7"/>
        <v>2000</v>
      </c>
      <c r="O55" s="77">
        <f>F55+L55</f>
        <v>4444.444444444444</v>
      </c>
      <c r="Q55" s="26"/>
      <c r="R55" s="8"/>
      <c r="S55" s="8"/>
      <c r="T55" s="11">
        <v>2050</v>
      </c>
    </row>
    <row r="56" spans="1:20" ht="15" customHeight="1">
      <c r="A56" s="48" t="s">
        <v>40</v>
      </c>
      <c r="B56" s="49">
        <f>SUM(B13:B55)</f>
        <v>2621</v>
      </c>
      <c r="C56" s="49">
        <f>SUM(C1:C43)</f>
        <v>9914</v>
      </c>
      <c r="D56" s="49">
        <f>SUM(D13:D55)</f>
        <v>23948</v>
      </c>
      <c r="E56" s="49"/>
      <c r="F56" s="49"/>
      <c r="G56" s="49"/>
      <c r="H56" s="49"/>
      <c r="I56" s="49"/>
      <c r="J56" s="49"/>
      <c r="K56" s="49"/>
      <c r="L56" s="49"/>
      <c r="M56" s="49"/>
      <c r="N56" s="50">
        <f>SUM(N13:N55)</f>
        <v>134008</v>
      </c>
      <c r="O56" s="50"/>
      <c r="P56" s="49"/>
      <c r="Q56" s="49"/>
      <c r="R56" s="49"/>
      <c r="S56" s="49"/>
      <c r="T56" s="49"/>
    </row>
    <row r="57" spans="1:20" ht="15" customHeight="1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6"/>
      <c r="O57" s="56"/>
      <c r="P57" s="55"/>
      <c r="Q57" s="55"/>
      <c r="R57" s="55"/>
      <c r="S57" s="55"/>
      <c r="T57" s="55"/>
    </row>
    <row r="58" ht="15" customHeight="1"/>
    <row r="59" spans="5:8" ht="15" customHeight="1">
      <c r="E59" s="58"/>
      <c r="F59" s="68"/>
      <c r="G59" s="68"/>
      <c r="H59" s="68"/>
    </row>
    <row r="60" ht="15" customHeight="1">
      <c r="I60" s="3"/>
    </row>
    <row r="61" spans="4:11" ht="15" customHeight="1">
      <c r="D61" s="2"/>
      <c r="E61" s="2"/>
      <c r="F61" s="2"/>
      <c r="G61" s="2"/>
      <c r="H61" s="2"/>
      <c r="I61" s="2"/>
      <c r="J61" s="2"/>
      <c r="K61" s="70"/>
    </row>
    <row r="62" spans="4:11" ht="15" customHeight="1">
      <c r="D62" s="2"/>
      <c r="E62" s="71"/>
      <c r="F62" s="45"/>
      <c r="G62" s="71"/>
      <c r="H62" s="71"/>
      <c r="I62" s="45"/>
      <c r="J62" s="71"/>
      <c r="K62" s="2"/>
    </row>
    <row r="63" spans="4:11" ht="15" customHeight="1">
      <c r="D63" s="2"/>
      <c r="E63" s="72"/>
      <c r="F63" s="73"/>
      <c r="G63" s="2"/>
      <c r="H63" s="72"/>
      <c r="I63" s="73"/>
      <c r="J63" s="2"/>
      <c r="K63" s="2"/>
    </row>
    <row r="64" spans="4:11" ht="15" customHeight="1">
      <c r="D64" s="2"/>
      <c r="E64" s="2"/>
      <c r="F64" s="2"/>
      <c r="G64" s="2"/>
      <c r="H64" s="2"/>
      <c r="I64" s="74"/>
      <c r="J64" s="2"/>
      <c r="K64" s="2"/>
    </row>
    <row r="65" spans="4:11" ht="15" customHeight="1">
      <c r="D65" s="2"/>
      <c r="E65" s="2"/>
      <c r="F65" s="2"/>
      <c r="G65" s="2"/>
      <c r="H65" s="2"/>
      <c r="I65" s="74"/>
      <c r="J65" s="2"/>
      <c r="K65" s="2"/>
    </row>
    <row r="66" spans="4:11" ht="15" customHeight="1">
      <c r="D66" s="2"/>
      <c r="E66" s="2"/>
      <c r="F66" s="2"/>
      <c r="G66" s="2"/>
      <c r="H66" s="2"/>
      <c r="I66" s="74"/>
      <c r="J66" s="2"/>
      <c r="K66" s="2"/>
    </row>
    <row r="67" spans="4:11" ht="15" customHeight="1">
      <c r="D67" s="2"/>
      <c r="E67" s="2"/>
      <c r="F67" s="2"/>
      <c r="G67" s="2"/>
      <c r="H67" s="2"/>
      <c r="I67" s="74"/>
      <c r="J67" s="2"/>
      <c r="K67" s="2"/>
    </row>
    <row r="68" spans="4:11" ht="15" customHeight="1">
      <c r="D68" s="2"/>
      <c r="E68" s="2"/>
      <c r="F68" s="2"/>
      <c r="G68" s="2"/>
      <c r="H68" s="2"/>
      <c r="I68" s="74"/>
      <c r="J68" s="2"/>
      <c r="K68" s="2"/>
    </row>
    <row r="69" spans="4:11" ht="15" customHeight="1">
      <c r="D69" s="2"/>
      <c r="E69" s="2"/>
      <c r="F69" s="2"/>
      <c r="G69" s="2"/>
      <c r="H69" s="2"/>
      <c r="I69" s="74"/>
      <c r="J69" s="2"/>
      <c r="K69" s="2"/>
    </row>
    <row r="70" spans="4:11" ht="15" customHeight="1">
      <c r="D70" s="2"/>
      <c r="E70" s="2"/>
      <c r="F70" s="2"/>
      <c r="G70" s="2"/>
      <c r="H70" s="2"/>
      <c r="I70" s="74"/>
      <c r="J70" s="2"/>
      <c r="K70" s="2"/>
    </row>
    <row r="71" spans="4:11" ht="15" customHeight="1">
      <c r="D71" s="2"/>
      <c r="E71" s="2"/>
      <c r="F71" s="2"/>
      <c r="G71" s="2"/>
      <c r="H71" s="2"/>
      <c r="I71" s="74"/>
      <c r="J71" s="2"/>
      <c r="K71" s="2"/>
    </row>
    <row r="72" spans="4:11" ht="15" customHeight="1">
      <c r="D72" s="2"/>
      <c r="E72" s="2"/>
      <c r="F72" s="2"/>
      <c r="G72" s="2"/>
      <c r="H72" s="2"/>
      <c r="I72" s="74"/>
      <c r="J72" s="2"/>
      <c r="K72" s="2"/>
    </row>
    <row r="73" spans="4:11" ht="15" customHeight="1">
      <c r="D73" s="2"/>
      <c r="E73" s="2"/>
      <c r="F73" s="2"/>
      <c r="G73" s="2"/>
      <c r="H73" s="2"/>
      <c r="I73" s="74"/>
      <c r="J73" s="2"/>
      <c r="K73" s="2"/>
    </row>
    <row r="74" spans="4:11" ht="15" customHeight="1">
      <c r="D74" s="2"/>
      <c r="E74" s="2"/>
      <c r="F74" s="2"/>
      <c r="G74" s="2"/>
      <c r="H74" s="2"/>
      <c r="I74" s="74"/>
      <c r="J74" s="2"/>
      <c r="K74" s="2"/>
    </row>
    <row r="75" spans="4:11" ht="15" customHeight="1">
      <c r="D75" s="2"/>
      <c r="E75" s="2"/>
      <c r="F75" s="2"/>
      <c r="G75" s="2"/>
      <c r="H75" s="2"/>
      <c r="I75" s="74"/>
      <c r="J75" s="2"/>
      <c r="K75" s="2"/>
    </row>
    <row r="76" spans="4:11" ht="15" customHeight="1">
      <c r="D76" s="2"/>
      <c r="E76" s="2"/>
      <c r="F76" s="2"/>
      <c r="G76" s="2"/>
      <c r="H76" s="2"/>
      <c r="I76" s="74"/>
      <c r="J76" s="2"/>
      <c r="K76" s="2"/>
    </row>
    <row r="77" spans="4:11" ht="15" customHeight="1">
      <c r="D77" s="2"/>
      <c r="E77" s="2"/>
      <c r="F77" s="2"/>
      <c r="G77" s="2"/>
      <c r="H77" s="2"/>
      <c r="I77" s="74"/>
      <c r="J77" s="2"/>
      <c r="K77" s="2"/>
    </row>
    <row r="78" spans="4:11" ht="15" customHeight="1">
      <c r="D78" s="2"/>
      <c r="E78" s="2"/>
      <c r="F78" s="2"/>
      <c r="G78" s="2"/>
      <c r="H78" s="2"/>
      <c r="I78" s="74"/>
      <c r="J78" s="2"/>
      <c r="K78" s="2"/>
    </row>
    <row r="79" spans="4:11" ht="15" customHeight="1">
      <c r="D79" s="2"/>
      <c r="E79" s="2"/>
      <c r="F79" s="2"/>
      <c r="G79" s="2"/>
      <c r="H79" s="2"/>
      <c r="I79" s="74"/>
      <c r="J79" s="2"/>
      <c r="K79" s="2"/>
    </row>
    <row r="80" spans="4:11" ht="15" customHeight="1">
      <c r="D80" s="2"/>
      <c r="E80" s="2"/>
      <c r="F80" s="2"/>
      <c r="G80" s="2"/>
      <c r="H80" s="2"/>
      <c r="I80" s="74"/>
      <c r="J80" s="2"/>
      <c r="K80" s="2"/>
    </row>
    <row r="81" spans="4:11" ht="15" customHeight="1">
      <c r="D81" s="2"/>
      <c r="E81" s="2"/>
      <c r="F81" s="2"/>
      <c r="G81" s="2"/>
      <c r="H81" s="2"/>
      <c r="I81" s="74"/>
      <c r="J81" s="2"/>
      <c r="K81" s="2"/>
    </row>
    <row r="82" spans="4:11" ht="15" customHeight="1">
      <c r="D82" s="2"/>
      <c r="E82" s="2"/>
      <c r="F82" s="2"/>
      <c r="G82" s="2"/>
      <c r="H82" s="2"/>
      <c r="I82" s="74"/>
      <c r="J82" s="2"/>
      <c r="K82" s="2"/>
    </row>
    <row r="83" spans="4:11" ht="15" customHeight="1">
      <c r="D83" s="2"/>
      <c r="E83" s="2"/>
      <c r="F83" s="2"/>
      <c r="G83" s="2"/>
      <c r="H83" s="2"/>
      <c r="I83" s="74"/>
      <c r="J83" s="2"/>
      <c r="K83" s="2"/>
    </row>
    <row r="84" spans="4:11" ht="15" customHeight="1">
      <c r="D84" s="2"/>
      <c r="E84" s="2"/>
      <c r="F84" s="2"/>
      <c r="G84" s="2"/>
      <c r="H84" s="2"/>
      <c r="I84" s="74"/>
      <c r="J84" s="2"/>
      <c r="K84" s="2"/>
    </row>
    <row r="85" spans="4:11" ht="15" customHeight="1">
      <c r="D85" s="2"/>
      <c r="E85" s="2"/>
      <c r="F85" s="2"/>
      <c r="G85" s="2"/>
      <c r="H85" s="2"/>
      <c r="I85" s="74"/>
      <c r="J85" s="2"/>
      <c r="K85" s="2"/>
    </row>
    <row r="86" spans="4:11" ht="15" customHeight="1">
      <c r="D86" s="2"/>
      <c r="E86" s="2"/>
      <c r="F86" s="2"/>
      <c r="G86" s="2"/>
      <c r="H86" s="2"/>
      <c r="I86" s="74"/>
      <c r="J86" s="2"/>
      <c r="K86" s="2"/>
    </row>
    <row r="87" spans="4:11" ht="15" customHeight="1">
      <c r="D87" s="2"/>
      <c r="E87" s="2"/>
      <c r="F87" s="2"/>
      <c r="G87" s="2"/>
      <c r="H87" s="2"/>
      <c r="I87" s="74"/>
      <c r="J87" s="2"/>
      <c r="K87" s="2"/>
    </row>
    <row r="88" spans="4:11" ht="15" customHeight="1">
      <c r="D88" s="2"/>
      <c r="E88" s="2"/>
      <c r="F88" s="2"/>
      <c r="G88" s="2"/>
      <c r="H88" s="2"/>
      <c r="I88" s="74"/>
      <c r="J88" s="2"/>
      <c r="K88" s="2"/>
    </row>
    <row r="89" spans="4:11" ht="15" customHeight="1">
      <c r="D89" s="2"/>
      <c r="E89" s="2"/>
      <c r="F89" s="2"/>
      <c r="G89" s="2"/>
      <c r="H89" s="2"/>
      <c r="I89" s="74"/>
      <c r="J89" s="2"/>
      <c r="K89" s="2"/>
    </row>
    <row r="90" spans="4:11" ht="15" customHeight="1">
      <c r="D90" s="2"/>
      <c r="E90" s="2"/>
      <c r="F90" s="2"/>
      <c r="G90" s="2"/>
      <c r="H90" s="2"/>
      <c r="I90" s="74"/>
      <c r="J90" s="2"/>
      <c r="K90" s="2"/>
    </row>
    <row r="91" spans="4:11" ht="15" customHeight="1">
      <c r="D91" s="2"/>
      <c r="E91" s="2"/>
      <c r="F91" s="2"/>
      <c r="G91" s="2"/>
      <c r="H91" s="2"/>
      <c r="I91" s="74"/>
      <c r="J91" s="2"/>
      <c r="K91" s="2"/>
    </row>
    <row r="92" spans="4:11" ht="15" customHeight="1">
      <c r="D92" s="2"/>
      <c r="E92" s="2"/>
      <c r="F92" s="2"/>
      <c r="G92" s="2"/>
      <c r="H92" s="2"/>
      <c r="I92" s="74"/>
      <c r="J92" s="2"/>
      <c r="K92" s="2"/>
    </row>
    <row r="93" spans="4:11" ht="15" customHeight="1">
      <c r="D93" s="2"/>
      <c r="E93" s="2"/>
      <c r="F93" s="2"/>
      <c r="G93" s="2"/>
      <c r="H93" s="2"/>
      <c r="I93" s="74"/>
      <c r="J93" s="2"/>
      <c r="K93" s="2"/>
    </row>
    <row r="94" spans="4:11" ht="15" customHeight="1">
      <c r="D94" s="2"/>
      <c r="E94" s="2"/>
      <c r="F94" s="2"/>
      <c r="G94" s="2"/>
      <c r="H94" s="2"/>
      <c r="I94" s="74"/>
      <c r="J94" s="2"/>
      <c r="K94" s="2"/>
    </row>
    <row r="95" spans="4:11" ht="15" customHeight="1">
      <c r="D95" s="2"/>
      <c r="E95" s="2"/>
      <c r="F95" s="2"/>
      <c r="G95" s="2"/>
      <c r="H95" s="2"/>
      <c r="I95" s="74"/>
      <c r="J95" s="2"/>
      <c r="K95" s="2"/>
    </row>
    <row r="96" spans="4:11" ht="15" customHeight="1">
      <c r="D96" s="2"/>
      <c r="E96" s="2"/>
      <c r="F96" s="2"/>
      <c r="G96" s="2"/>
      <c r="H96" s="2"/>
      <c r="I96" s="74"/>
      <c r="J96" s="2"/>
      <c r="K96" s="2"/>
    </row>
    <row r="97" spans="4:11" ht="15" customHeight="1">
      <c r="D97" s="2"/>
      <c r="E97" s="2"/>
      <c r="F97" s="2"/>
      <c r="G97" s="2"/>
      <c r="H97" s="2"/>
      <c r="I97" s="74"/>
      <c r="J97" s="2"/>
      <c r="K97" s="2"/>
    </row>
    <row r="98" spans="4:11" ht="15" customHeight="1">
      <c r="D98" s="2"/>
      <c r="E98" s="2"/>
      <c r="F98" s="2"/>
      <c r="G98" s="2"/>
      <c r="H98" s="2"/>
      <c r="I98" s="74"/>
      <c r="J98" s="2"/>
      <c r="K98" s="2"/>
    </row>
    <row r="99" spans="4:11" ht="15" customHeight="1">
      <c r="D99" s="2"/>
      <c r="E99" s="2"/>
      <c r="F99" s="2"/>
      <c r="G99" s="2"/>
      <c r="H99" s="2"/>
      <c r="I99" s="74"/>
      <c r="J99" s="2"/>
      <c r="K99" s="2"/>
    </row>
    <row r="100" spans="4:11" ht="15" customHeight="1">
      <c r="D100" s="2"/>
      <c r="E100" s="2"/>
      <c r="F100" s="2"/>
      <c r="G100" s="2"/>
      <c r="H100" s="2"/>
      <c r="I100" s="74"/>
      <c r="J100" s="2"/>
      <c r="K100" s="2"/>
    </row>
    <row r="101" spans="4:11" ht="15" customHeight="1">
      <c r="D101" s="45"/>
      <c r="E101" s="2"/>
      <c r="F101" s="2"/>
      <c r="G101" s="2"/>
      <c r="H101" s="2"/>
      <c r="I101" s="74"/>
      <c r="J101" s="2"/>
      <c r="K101" s="2"/>
    </row>
    <row r="102" spans="4:11" ht="15" customHeight="1">
      <c r="D102" s="45"/>
      <c r="E102" s="2"/>
      <c r="F102" s="2"/>
      <c r="G102" s="2"/>
      <c r="H102" s="2"/>
      <c r="I102" s="74"/>
      <c r="J102" s="2"/>
      <c r="K102" s="2"/>
    </row>
    <row r="103" spans="4:11" ht="15" customHeight="1">
      <c r="D103" s="45"/>
      <c r="E103" s="2"/>
      <c r="F103" s="2"/>
      <c r="G103" s="2"/>
      <c r="H103" s="2"/>
      <c r="I103" s="74"/>
      <c r="J103" s="2"/>
      <c r="K103" s="2"/>
    </row>
    <row r="104" spans="4:11" ht="15" customHeight="1">
      <c r="D104" s="45"/>
      <c r="E104" s="2"/>
      <c r="F104" s="2"/>
      <c r="G104" s="2"/>
      <c r="H104" s="2"/>
      <c r="I104" s="74"/>
      <c r="J104" s="2"/>
      <c r="K104" s="2"/>
    </row>
    <row r="105" spans="4:11" ht="15" customHeight="1">
      <c r="D105" s="55"/>
      <c r="E105" s="55"/>
      <c r="F105" s="55"/>
      <c r="G105" s="55"/>
      <c r="H105" s="55"/>
      <c r="I105" s="55"/>
      <c r="J105" s="55"/>
      <c r="K105" s="55"/>
    </row>
  </sheetData>
  <mergeCells count="11">
    <mergeCell ref="E59:H59"/>
    <mergeCell ref="Q2:T2"/>
    <mergeCell ref="P1:S1"/>
    <mergeCell ref="B12:D12"/>
    <mergeCell ref="B10:D10"/>
    <mergeCell ref="I10:J10"/>
    <mergeCell ref="L10:M10"/>
    <mergeCell ref="B11:D11"/>
    <mergeCell ref="D8:F8"/>
    <mergeCell ref="G8:I8"/>
    <mergeCell ref="K8:M8"/>
  </mergeCells>
  <printOptions/>
  <pageMargins left="0.7874015748031497" right="0.75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</dc:creator>
  <cp:keywords/>
  <dc:description/>
  <cp:lastModifiedBy>jaz</cp:lastModifiedBy>
  <cp:lastPrinted>2011-07-18T15:53:32Z</cp:lastPrinted>
  <dcterms:created xsi:type="dcterms:W3CDTF">2011-07-15T15:44:31Z</dcterms:created>
  <dcterms:modified xsi:type="dcterms:W3CDTF">2011-12-17T23:41:30Z</dcterms:modified>
  <cp:category/>
  <cp:version/>
  <cp:contentType/>
  <cp:contentStatus/>
</cp:coreProperties>
</file>